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30" windowWidth="22980" windowHeight="9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 l="1"/>
  <c r="R16" i="1"/>
  <c r="R15" i="1"/>
  <c r="R14" i="1"/>
  <c r="R13" i="1"/>
  <c r="Q15" i="1"/>
  <c r="Q14" i="1"/>
  <c r="Q16" i="1"/>
  <c r="Q13" i="1"/>
  <c r="R18" i="1"/>
  <c r="K4" i="1"/>
  <c r="P13" i="1"/>
  <c r="P14" i="1"/>
  <c r="P15" i="1"/>
  <c r="P16" i="1"/>
  <c r="P17" i="1"/>
  <c r="P12" i="1"/>
  <c r="O18" i="1"/>
  <c r="O13" i="1"/>
  <c r="O14" i="1"/>
  <c r="O15" i="1"/>
  <c r="O16" i="1"/>
  <c r="O17" i="1"/>
  <c r="O12" i="1"/>
  <c r="L14" i="1"/>
  <c r="L17" i="1"/>
  <c r="L18" i="1"/>
  <c r="L13" i="1"/>
  <c r="R29" i="1"/>
  <c r="R26" i="1"/>
  <c r="D17" i="1"/>
  <c r="D16" i="1"/>
  <c r="D15" i="1"/>
  <c r="D14" i="1"/>
  <c r="D13" i="1"/>
  <c r="D12" i="1"/>
  <c r="C13" i="1"/>
  <c r="C14" i="1" s="1"/>
  <c r="C15" i="1" s="1"/>
  <c r="C16" i="1" s="1"/>
  <c r="C17" i="1" s="1"/>
  <c r="B12" i="1"/>
  <c r="B13" i="1" s="1"/>
  <c r="B14" i="1" s="1"/>
  <c r="B15" i="1" s="1"/>
  <c r="B16" i="1" s="1"/>
  <c r="B17" i="1" s="1"/>
  <c r="K6" i="1"/>
  <c r="L16" i="1" l="1"/>
  <c r="L15" i="1"/>
  <c r="F12" i="1"/>
  <c r="E12" i="1"/>
  <c r="F13" i="1" l="1"/>
  <c r="F14" i="1" s="1"/>
  <c r="F15" i="1" s="1"/>
  <c r="F16" i="1" s="1"/>
  <c r="F17" i="1" s="1"/>
  <c r="D18" i="1"/>
  <c r="H12" i="1"/>
  <c r="G12" i="1"/>
  <c r="P18" i="1"/>
  <c r="E13" i="1" l="1"/>
  <c r="E14" i="1"/>
  <c r="H13" i="1" l="1"/>
  <c r="G13" i="1"/>
  <c r="H14" i="1"/>
  <c r="G14" i="1"/>
  <c r="E15" i="1"/>
  <c r="E16" i="1" l="1"/>
  <c r="G15" i="1"/>
  <c r="H15" i="1"/>
  <c r="E17" i="1" l="1"/>
  <c r="G16" i="1"/>
  <c r="H16" i="1"/>
  <c r="G17" i="1" l="1"/>
  <c r="G18" i="1" s="1"/>
  <c r="E21" i="1" s="1"/>
  <c r="H17" i="1"/>
  <c r="H18" i="1" s="1"/>
  <c r="I12" i="1" l="1"/>
  <c r="I14" i="1"/>
  <c r="I13" i="1"/>
  <c r="I15" i="1"/>
  <c r="I16" i="1"/>
  <c r="I17" i="1"/>
  <c r="K17" i="1"/>
  <c r="J17" i="1"/>
  <c r="E23" i="1"/>
  <c r="E26" i="1" s="1"/>
  <c r="M14" i="1" s="1"/>
  <c r="M17" i="1" l="1"/>
  <c r="M16" i="1"/>
  <c r="M13" i="1"/>
  <c r="M15" i="1"/>
  <c r="J15" i="1"/>
  <c r="K15" i="1"/>
  <c r="K13" i="1"/>
  <c r="J13" i="1"/>
  <c r="J14" i="1"/>
  <c r="K14" i="1"/>
  <c r="K18" i="1" s="1"/>
  <c r="J25" i="1" s="1"/>
  <c r="L30" i="1" s="1"/>
  <c r="J16" i="1"/>
  <c r="K16" i="1"/>
  <c r="K12" i="1"/>
  <c r="J12" i="1"/>
  <c r="J18" i="1" s="1"/>
  <c r="J23" i="1" s="1"/>
  <c r="L28" i="1" s="1"/>
  <c r="J21" i="1"/>
</calcChain>
</file>

<file path=xl/sharedStrings.xml><?xml version="1.0" encoding="utf-8"?>
<sst xmlns="http://schemas.openxmlformats.org/spreadsheetml/2006/main" count="38" uniqueCount="36">
  <si>
    <t>ls</t>
  </si>
  <si>
    <t>ds</t>
  </si>
  <si>
    <t>f</t>
  </si>
  <si>
    <t>X</t>
  </si>
  <si>
    <t>kum. F</t>
  </si>
  <si>
    <t>Xf</t>
  </si>
  <si>
    <r>
      <t>X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charset val="204"/>
      </rPr>
      <t>f</t>
    </r>
  </si>
  <si>
    <t>Stardžesovo pravilo</t>
  </si>
  <si>
    <t>N=</t>
  </si>
  <si>
    <t>postavka problema</t>
  </si>
  <si>
    <t>tablica raspodele</t>
  </si>
  <si>
    <t>aritmetička sredina</t>
  </si>
  <si>
    <t>varijansa</t>
  </si>
  <si>
    <t>standardna</t>
  </si>
  <si>
    <t>devijacija</t>
  </si>
  <si>
    <t>Pirsonovi koeficijenti</t>
  </si>
  <si>
    <r>
      <t>X-</t>
    </r>
    <r>
      <rPr>
        <sz val="11"/>
        <color theme="1"/>
        <rFont val="Calibri"/>
        <family val="2"/>
      </rPr>
      <t>μ</t>
    </r>
  </si>
  <si>
    <r>
      <t>(X-</t>
    </r>
    <r>
      <rPr>
        <sz val="11"/>
        <color theme="1"/>
        <rFont val="Calibri"/>
        <family val="2"/>
      </rPr>
      <t>μ)³f</t>
    </r>
  </si>
  <si>
    <r>
      <t>(X-μ)</t>
    </r>
    <r>
      <rPr>
        <sz val="11"/>
        <color theme="1"/>
        <rFont val="Calibri"/>
        <family val="2"/>
      </rPr>
      <t>⁴</t>
    </r>
    <r>
      <rPr>
        <sz val="11"/>
        <color theme="1"/>
        <rFont val="Calibri"/>
        <family val="2"/>
        <scheme val="minor"/>
      </rPr>
      <t>f</t>
    </r>
  </si>
  <si>
    <t>momenti</t>
  </si>
  <si>
    <t>koeficijent asimetrije</t>
  </si>
  <si>
    <t>koeficijent spljoštenosti</t>
  </si>
  <si>
    <t>podudarnost empirijske i teorijske normalne raspodele</t>
  </si>
  <si>
    <t>­∞</t>
  </si>
  <si>
    <t>∞</t>
  </si>
  <si>
    <t>modus</t>
  </si>
  <si>
    <t>medijana</t>
  </si>
  <si>
    <t>vrednost</t>
  </si>
  <si>
    <t>statistike</t>
  </si>
  <si>
    <t>testa</t>
  </si>
  <si>
    <t>(ds-μ)/δ</t>
  </si>
  <si>
    <t>F((ds-μ)/δ)</t>
  </si>
  <si>
    <r>
      <t>(f</t>
    </r>
    <r>
      <rPr>
        <vertAlign val="subscript"/>
        <sz val="11"/>
        <color theme="1"/>
        <rFont val="Calibri"/>
        <family val="2"/>
        <scheme val="minor"/>
      </rPr>
      <t>teor</t>
    </r>
    <r>
      <rPr>
        <sz val="11"/>
        <color theme="1"/>
        <rFont val="Calibri"/>
        <family val="2"/>
        <scheme val="minor"/>
      </rPr>
      <t>-f</t>
    </r>
    <r>
      <rPr>
        <vertAlign val="subscript"/>
        <sz val="11"/>
        <color theme="1"/>
        <rFont val="Calibri"/>
        <family val="2"/>
        <scheme val="minor"/>
      </rPr>
      <t>emp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/f</t>
    </r>
    <r>
      <rPr>
        <vertAlign val="subscript"/>
        <sz val="11"/>
        <color theme="1"/>
        <rFont val="Calibri"/>
        <family val="2"/>
        <scheme val="minor"/>
      </rPr>
      <t>teor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</si>
  <si>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r>
      <t>f</t>
    </r>
    <r>
      <rPr>
        <vertAlign val="subscript"/>
        <sz val="11"/>
        <color theme="1"/>
        <rFont val="Calibri"/>
        <family val="2"/>
        <scheme val="minor"/>
      </rPr>
      <t>teor</t>
    </r>
  </si>
  <si>
    <r>
      <t>P</t>
    </r>
    <r>
      <rPr>
        <vertAlign val="subscript"/>
        <sz val="11"/>
        <color theme="1"/>
        <rFont val="Calibri"/>
        <family val="2"/>
        <scheme val="minor"/>
      </rPr>
      <t>teor</t>
    </r>
  </si>
  <si>
    <t>sažimanje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</si>
</sst>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4" fillId="0" borderId="0" xfId="1"/>
    <xf numFmtId="0" fontId="4" fillId="5" borderId="1" xfId="1" applyFill="1" applyBorder="1" applyAlignment="1">
      <alignment horizontal="center"/>
    </xf>
    <xf numFmtId="2" fontId="0" fillId="5" borderId="1" xfId="0" applyNumberFormat="1" applyFill="1" applyBorder="1"/>
    <xf numFmtId="0" fontId="0" fillId="6" borderId="0" xfId="0" applyFill="1"/>
    <xf numFmtId="2" fontId="0" fillId="6" borderId="0" xfId="0" applyNumberFormat="1" applyFill="1"/>
    <xf numFmtId="0" fontId="0" fillId="7" borderId="0" xfId="0" applyFill="1"/>
    <xf numFmtId="0" fontId="0" fillId="7" borderId="0" xfId="0" applyFill="1" applyAlignment="1">
      <alignment horizontal="right"/>
    </xf>
    <xf numFmtId="2" fontId="0" fillId="7" borderId="0" xfId="0" applyNumberFormat="1" applyFill="1"/>
    <xf numFmtId="0" fontId="4" fillId="0" borderId="0" xfId="1"/>
    <xf numFmtId="0" fontId="0" fillId="8" borderId="1" xfId="0" applyFill="1" applyBorder="1"/>
    <xf numFmtId="2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9" borderId="0" xfId="0" applyFill="1"/>
    <xf numFmtId="164" fontId="0" fillId="9" borderId="0" xfId="0" applyNumberFormat="1" applyFill="1"/>
    <xf numFmtId="2" fontId="0" fillId="2" borderId="0" xfId="0" applyNumberFormat="1" applyFill="1"/>
    <xf numFmtId="0" fontId="1" fillId="8" borderId="1" xfId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/>
    <xf numFmtId="1" fontId="0" fillId="10" borderId="1" xfId="0" applyNumberFormat="1" applyFill="1" applyBorder="1"/>
    <xf numFmtId="2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281940</xdr:colOff>
      <xdr:row>2</xdr:row>
      <xdr:rowOff>125731</xdr:rowOff>
    </xdr:from>
    <xdr:ext cx="1676400" cy="300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549140" y="499111"/>
              <a:ext cx="1676400" cy="300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sr-Latn-RS" sz="1100" b="0" i="1">
                      <a:latin typeface="Cambria Math"/>
                    </a:rPr>
                    <m:t>𝑘</m:t>
                  </m:r>
                  <m:r>
                    <a:rPr lang="sr-Latn-RS" sz="1100" b="0" i="1">
                      <a:latin typeface="Cambria Math"/>
                    </a:rPr>
                    <m:t>=1+3,322∗</m:t>
                  </m:r>
                  <m:r>
                    <m:rPr>
                      <m:sty m:val="p"/>
                    </m:rPr>
                    <a:rPr lang="sr-Latn-RS" sz="1100" b="0" i="0">
                      <a:latin typeface="Cambria Math"/>
                    </a:rPr>
                    <m:t>log</m:t>
                  </m:r>
                  <m:r>
                    <a:rPr lang="sr-Latn-RS" sz="1100" b="0" i="1">
                      <a:latin typeface="Cambria Math"/>
                    </a:rPr>
                    <m:t>⁡(</m:t>
                  </m:r>
                  <m:r>
                    <a:rPr lang="sr-Latn-RS" sz="1100" b="0" i="1">
                      <a:latin typeface="Cambria Math"/>
                    </a:rPr>
                    <m:t>𝑁</m:t>
                  </m:r>
                  <m:r>
                    <a:rPr lang="sr-Latn-RS" sz="1100" b="0" i="1">
                      <a:latin typeface="Cambria Math"/>
                    </a:rPr>
                    <m:t>)</m:t>
                  </m:r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549140" y="499111"/>
              <a:ext cx="1676400" cy="300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r-Latn-RS" sz="1100" b="0" i="0">
                  <a:latin typeface="Cambria Math"/>
                </a:rPr>
                <a:t>𝑘=1+3,322∗log⁡(𝑁)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220980</xdr:colOff>
      <xdr:row>4</xdr:row>
      <xdr:rowOff>110490</xdr:rowOff>
    </xdr:from>
    <xdr:ext cx="1120140" cy="3188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097780" y="849630"/>
              <a:ext cx="1120140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sr-Latn-RS" sz="1100" b="0" i="1">
                      <a:latin typeface="Cambria Math"/>
                    </a:rPr>
                    <m:t>𝑖</m:t>
                  </m:r>
                  <m:r>
                    <a:rPr lang="sr-Latn-R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sr-Latn-R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𝑥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𝑚𝑎𝑥</m:t>
                          </m:r>
                        </m:sub>
                      </m:sSub>
                      <m:r>
                        <a:rPr lang="sr-Latn-RS" sz="1100" b="0" i="1">
                          <a:latin typeface="Cambria Math"/>
                        </a:rPr>
                        <m:t>−</m:t>
                      </m:r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𝑥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𝑚𝑖𝑛</m:t>
                          </m:r>
                        </m:sub>
                      </m:sSub>
                    </m:num>
                    <m:den>
                      <m:r>
                        <a:rPr lang="sr-Latn-RS" sz="1100" b="0" i="1">
                          <a:latin typeface="Cambria Math"/>
                        </a:rPr>
                        <m:t>𝑘</m:t>
                      </m:r>
                    </m:den>
                  </m:f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097780" y="849630"/>
              <a:ext cx="1120140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sr-Latn-RS" sz="1100" b="0" i="0">
                  <a:latin typeface="Cambria Math"/>
                </a:rPr>
                <a:t>𝑖=(𝑥_𝑚𝑎𝑥−𝑥_𝑚𝑖𝑛)/𝑘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548640</xdr:colOff>
      <xdr:row>19</xdr:row>
      <xdr:rowOff>125730</xdr:rowOff>
    </xdr:from>
    <xdr:ext cx="784860" cy="363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767840" y="3615690"/>
              <a:ext cx="784860" cy="363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i="1">
                      <a:latin typeface="Cambria Math"/>
                      <a:ea typeface="Cambria Math"/>
                    </a:rPr>
                    <m:t>𝜇</m:t>
                  </m:r>
                  <m:r>
                    <a:rPr lang="sr-Latn-RS" sz="1100" b="0" i="1">
                      <a:latin typeface="Cambria Math"/>
                      <a:ea typeface="Cambria Math"/>
                    </a:rPr>
                    <m:t>=</m:t>
                  </m:r>
                  <m:f>
                    <m:fPr>
                      <m:ctrlPr>
                        <a:rPr lang="sr-Latn-RS" sz="11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sr-Latn-RS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sr-Latn-RS" sz="1100" b="0" i="1">
                              <a:latin typeface="Cambria Math"/>
                              <a:ea typeface="Cambria Math"/>
                            </a:rPr>
                            <m:t>𝑋𝑓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sr-Latn-RS" sz="11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sr-Latn-RS" sz="1100" b="0" i="1">
                              <a:latin typeface="Cambria Math"/>
                              <a:ea typeface="Cambria Math"/>
                            </a:rPr>
                            <m:t>𝑓</m:t>
                          </m:r>
                        </m:e>
                      </m:nary>
                    </m:den>
                  </m:f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767840" y="3615690"/>
              <a:ext cx="784860" cy="363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𝜇</a:t>
              </a:r>
              <a:r>
                <a:rPr lang="sr-Latn-RS" sz="1100" b="0" i="0">
                  <a:latin typeface="Cambria Math"/>
                  <a:ea typeface="Cambria Math"/>
                </a:rPr>
                <a:t>=(∑▒𝑋𝑓)/(∑▒𝑓)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541020</xdr:colOff>
      <xdr:row>21</xdr:row>
      <xdr:rowOff>72390</xdr:rowOff>
    </xdr:from>
    <xdr:ext cx="1386840" cy="4617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150620" y="3928110"/>
              <a:ext cx="1386840" cy="4617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p>
                        <m:r>
                          <a:rPr lang="sr-Latn-RS" sz="1100" b="0" i="1"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p>
                    <m:r>
                      <a:rPr lang="sr-Latn-RS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pPr>
                              <m:e>
                                <m:r>
                                  <a:rPr lang="sr-Latn-RS" sz="1100" b="0" i="1">
                                    <a:latin typeface="Cambria Math"/>
                                    <a:ea typeface="Cambria Math"/>
                                  </a:rPr>
                                  <m:t>𝑋</m:t>
                                </m:r>
                              </m:e>
                              <m:sup>
                                <m:r>
                                  <a:rPr lang="sr-Latn-RS" sz="1100" b="0" i="1">
                                    <a:latin typeface="Cambria Math"/>
                                    <a:ea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sr-Latn-RS" sz="1100" b="0" i="1">
                                <a:latin typeface="Cambria Math"/>
                                <a:ea typeface="Cambria Math"/>
                              </a:rPr>
                              <m:t>𝑓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sr-Latn-RS" sz="1100" b="0" i="1">
                                <a:latin typeface="Cambria Math"/>
                                <a:ea typeface="Cambria Math"/>
                              </a:rPr>
                              <m:t>𝑓</m:t>
                            </m:r>
                          </m:e>
                        </m:nary>
                      </m:den>
                    </m:f>
                    <m:r>
                      <a:rPr lang="sr-Latn-RS" sz="1100" b="0" i="1">
                        <a:latin typeface="Cambria Math"/>
                        <a:ea typeface="Cambria Math"/>
                      </a:rPr>
                      <m:t>−</m:t>
                    </m:r>
                    <m:sSup>
                      <m:sSupPr>
                        <m:ctrlPr>
                          <a:rPr lang="sr-Latn-R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r>
                          <a:rPr lang="sr-Latn-RS" sz="1100" b="0" i="1">
                            <a:latin typeface="Cambria Math"/>
                            <a:ea typeface="Cambria Math"/>
                          </a:rPr>
                          <m:t>𝜇</m:t>
                        </m:r>
                      </m:e>
                      <m:sup>
                        <m:r>
                          <a:rPr lang="sr-Latn-RS" sz="1100" b="0" i="1"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p>
                    <m:r>
                      <a:rPr lang="sr-Latn-RS" sz="11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150620" y="3928110"/>
              <a:ext cx="1386840" cy="4617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^</a:t>
              </a:r>
              <a:r>
                <a:rPr lang="sr-Latn-RS" sz="1100" b="0" i="0">
                  <a:latin typeface="Cambria Math"/>
                  <a:ea typeface="Cambria Math"/>
                </a:rPr>
                <a:t>2=</a:t>
              </a:r>
              <a:r>
                <a:rPr lang="en-US" sz="1100" i="0">
                  <a:latin typeface="Cambria Math"/>
                  <a:ea typeface="Cambria Math"/>
                </a:rPr>
                <a:t>(∑▒〖</a:t>
              </a:r>
              <a:r>
                <a:rPr lang="sr-Latn-RS" sz="1100" b="0" i="0">
                  <a:latin typeface="Cambria Math"/>
                  <a:ea typeface="Cambria Math"/>
                </a:rPr>
                <a:t>𝑋</a:t>
              </a:r>
              <a:r>
                <a:rPr lang="en-US" sz="1100" b="0" i="0">
                  <a:latin typeface="Cambria Math"/>
                  <a:ea typeface="Cambria Math"/>
                </a:rPr>
                <a:t>^</a:t>
              </a:r>
              <a:r>
                <a:rPr lang="sr-Latn-RS" sz="1100" b="0" i="0">
                  <a:latin typeface="Cambria Math"/>
                  <a:ea typeface="Cambria Math"/>
                </a:rPr>
                <a:t>2 𝑓</a:t>
              </a:r>
              <a:r>
                <a:rPr lang="en-US" sz="1100" b="0" i="0">
                  <a:latin typeface="Cambria Math"/>
                  <a:ea typeface="Cambria Math"/>
                </a:rPr>
                <a:t>〗)/(∑▒</a:t>
              </a:r>
              <a:r>
                <a:rPr lang="sr-Latn-RS" sz="1100" b="0" i="0">
                  <a:latin typeface="Cambria Math"/>
                  <a:ea typeface="Cambria Math"/>
                </a:rPr>
                <a:t>𝑓</a:t>
              </a:r>
              <a:r>
                <a:rPr lang="en-US" sz="1100" b="0" i="0">
                  <a:latin typeface="Cambria Math"/>
                  <a:ea typeface="Cambria Math"/>
                </a:rPr>
                <a:t>)</a:t>
              </a:r>
              <a:r>
                <a:rPr lang="sr-Latn-RS" sz="1100" b="0" i="0">
                  <a:latin typeface="Cambria Math"/>
                  <a:ea typeface="Cambria Math"/>
                </a:rPr>
                <a:t>−𝜇^2=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85725</xdr:colOff>
      <xdr:row>23</xdr:row>
      <xdr:rowOff>131445</xdr:rowOff>
    </xdr:from>
    <xdr:ext cx="1257300" cy="59247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1304925" y="4560570"/>
              <a:ext cx="125730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𝜎</m:t>
                    </m:r>
                    <m:r>
                      <a:rPr lang="sr-Latn-RS" sz="11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sr-Latn-R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sr-Latn-R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sr-Latn-RS" sz="1100" b="0" i="1">
                                <a:latin typeface="Cambria Math"/>
                                <a:ea typeface="Cambria Math"/>
                              </a:rPr>
                              <m:t>𝜎</m:t>
                            </m:r>
                          </m:e>
                          <m:sup>
                            <m:r>
                              <a:rPr lang="sr-Latn-R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sr-Latn-RS" sz="1100" b="0" i="1">
                            <a:latin typeface="Cambria Math" panose="02040503050406030204" pitchFamily="18" charset="0"/>
                            <a:ea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sr-Latn-R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sr-Latn-RS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pPr>
                              <m:e>
                                <m:r>
                                  <a:rPr lang="sr-Latn-RS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  <m:t>𝑖</m:t>
                                </m:r>
                              </m:e>
                              <m:sup>
                                <m:r>
                                  <a:rPr lang="sr-Latn-RS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sr-Latn-R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12</m:t>
                            </m:r>
                          </m:den>
                        </m:f>
                      </m:e>
                    </m:rad>
                    <m:r>
                      <a:rPr lang="sr-Latn-RS" sz="11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1304925" y="4560570"/>
              <a:ext cx="1257300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𝜎</a:t>
              </a:r>
              <a:r>
                <a:rPr lang="sr-Latn-RS" sz="1100" b="0" i="0">
                  <a:latin typeface="Cambria Math"/>
                  <a:ea typeface="Cambria Math"/>
                </a:rPr>
                <a:t>=</a:t>
              </a:r>
              <a:r>
                <a:rPr lang="sr-Latn-RS" sz="1100" b="0" i="0">
                  <a:latin typeface="Cambria Math" panose="02040503050406030204" pitchFamily="18" charset="0"/>
                  <a:ea typeface="Cambria Math"/>
                </a:rPr>
                <a:t>√(</a:t>
              </a:r>
              <a:r>
                <a:rPr lang="sr-Latn-RS" sz="1100" b="0" i="0">
                  <a:latin typeface="Cambria Math"/>
                  <a:ea typeface="Cambria Math"/>
                </a:rPr>
                <a:t>𝜎</a:t>
              </a:r>
              <a:r>
                <a:rPr lang="sr-Latn-RS" sz="11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sr-Latn-RS" sz="1100" b="0" i="0">
                  <a:latin typeface="Cambria Math"/>
                  <a:ea typeface="Cambria Math"/>
                </a:rPr>
                <a:t>2</a:t>
              </a:r>
              <a:r>
                <a:rPr lang="sr-Latn-RS" sz="1100" b="0" i="0">
                  <a:latin typeface="Cambria Math" panose="02040503050406030204" pitchFamily="18" charset="0"/>
                  <a:ea typeface="Cambria Math"/>
                </a:rPr>
                <a:t>−𝑖^2/12)</a:t>
              </a:r>
              <a:r>
                <a:rPr lang="sr-Latn-RS" sz="1100" b="0" i="0">
                  <a:latin typeface="Cambria Math"/>
                  <a:ea typeface="Cambria Math"/>
                </a:rPr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438150</xdr:colOff>
      <xdr:row>19</xdr:row>
      <xdr:rowOff>163830</xdr:rowOff>
    </xdr:from>
    <xdr:ext cx="880110" cy="2719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705350" y="3830955"/>
              <a:ext cx="88011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r-Latn-RS" sz="1100" b="0" i="1">
                          <a:latin typeface="Cambria Math"/>
                        </a:rPr>
                        <m:t>𝑀</m:t>
                      </m:r>
                    </m:e>
                    <m:sub>
                      <m:r>
                        <a:rPr lang="sr-Latn-RS" sz="11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sr-Latn-RS" sz="1100" b="0" i="1">
                      <a:latin typeface="Cambria Math"/>
                    </a:rPr>
                    <m:t>=</m:t>
                  </m:r>
                  <m:sSup>
                    <m:sSup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𝜎</m:t>
                      </m:r>
                    </m:e>
                    <m:sup>
                      <m:r>
                        <a:rPr lang="sr-Latn-R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705350" y="3830955"/>
              <a:ext cx="880110" cy="27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sr-Latn-RS" sz="1100" b="0" i="0">
                  <a:latin typeface="Cambria Math"/>
                </a:rPr>
                <a:t>𝑀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sr-Latn-RS" sz="1100" b="0" i="0">
                  <a:latin typeface="Cambria Math"/>
                </a:rPr>
                <a:t>2=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𝜎^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533400</xdr:colOff>
      <xdr:row>21</xdr:row>
      <xdr:rowOff>41910</xdr:rowOff>
    </xdr:from>
    <xdr:ext cx="1409700" cy="4617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191000" y="3897630"/>
              <a:ext cx="1409700" cy="4617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r-Latn-RS" sz="1100" b="0" i="1">
                            <a:latin typeface="Cambria Math"/>
                          </a:rPr>
                          <m:t>𝑀</m:t>
                        </m:r>
                      </m:e>
                      <m:sub>
                        <m:r>
                          <a:rPr lang="sr-Latn-RS" sz="11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sr-Latn-R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sr-Latn-R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sr-Latn-R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sr-Latn-R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sr-Latn-RS" sz="1100" b="0" i="1">
                                    <a:latin typeface="Cambria Math"/>
                                  </a:rPr>
                                  <m:t>(</m:t>
                                </m:r>
                                <m:r>
                                  <a:rPr lang="sr-Latn-RS" sz="1100" b="0" i="1">
                                    <a:latin typeface="Cambria Math"/>
                                  </a:rPr>
                                  <m:t>𝑋</m:t>
                                </m:r>
                                <m:r>
                                  <a:rPr lang="sr-Latn-RS" sz="11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lang="sr-Latn-RS" sz="1100" b="0" i="1">
                                    <a:latin typeface="Cambria Math"/>
                                    <a:ea typeface="Cambria Math"/>
                                  </a:rPr>
                                  <m:t>𝜇</m:t>
                                </m:r>
                                <m:r>
                                  <a:rPr lang="sr-Latn-RS" sz="1100" b="0" i="1">
                                    <a:latin typeface="Cambria Math"/>
                                    <a:ea typeface="Cambria Math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sr-Latn-RS" sz="1100" b="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sr-Latn-RS" sz="1100" b="0" i="1">
                                <a:latin typeface="Cambria Math"/>
                              </a:rPr>
                              <m:t>𝑓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sr-Latn-R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sr-Latn-RS" sz="1100" b="0" i="1">
                                <a:latin typeface="Cambria Math"/>
                              </a:rPr>
                              <m:t>𝑓</m:t>
                            </m:r>
                          </m:e>
                        </m:nary>
                      </m:den>
                    </m:f>
                    <m:r>
                      <a:rPr lang="sr-Latn-R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191000" y="3897630"/>
              <a:ext cx="1409700" cy="4617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sr-Latn-RS" sz="1100" b="0" i="0">
                  <a:latin typeface="Cambria Math"/>
                </a:rPr>
                <a:t>𝑀</a:t>
              </a:r>
              <a:r>
                <a:rPr lang="en-US" sz="1100" b="0" i="0">
                  <a:latin typeface="Cambria Math"/>
                </a:rPr>
                <a:t>_</a:t>
              </a:r>
              <a:r>
                <a:rPr lang="sr-Latn-RS" sz="1100" b="0" i="0">
                  <a:latin typeface="Cambria Math"/>
                </a:rPr>
                <a:t>3=(∑▒〖〖(𝑋−</a:t>
              </a:r>
              <a:r>
                <a:rPr lang="sr-Latn-RS" sz="1100" b="0" i="0">
                  <a:latin typeface="Cambria Math"/>
                  <a:ea typeface="Cambria Math"/>
                </a:rPr>
                <a:t>𝜇)〗^</a:t>
              </a:r>
              <a:r>
                <a:rPr lang="sr-Latn-RS" sz="1100" b="0" i="0">
                  <a:latin typeface="Cambria Math"/>
                </a:rPr>
                <a:t>3 𝑓〗)/(∑▒𝑓)=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510540</xdr:colOff>
      <xdr:row>23</xdr:row>
      <xdr:rowOff>19050</xdr:rowOff>
    </xdr:from>
    <xdr:ext cx="1455420" cy="6494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4168140" y="4240530"/>
              <a:ext cx="1455420" cy="649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sr-Latn-R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</m:t>
                        </m:r>
                      </m:e>
                      <m:sub>
                        <m:r>
                          <a:rPr lang="sr-Latn-R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sr-Latn-R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sr-Latn-R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𝜇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</m:nary>
                      </m:den>
                    </m:f>
                    <m:r>
                      <a:rPr lang="sr-Latn-R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4168140" y="4240530"/>
              <a:ext cx="1455420" cy="649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=(∑▒〖〖(𝑋−𝜇)〗^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𝑓〗)/(∑▒𝑓)=</a:t>
              </a:r>
              <a:endParaRPr lang="en-US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518160</xdr:colOff>
      <xdr:row>26</xdr:row>
      <xdr:rowOff>102870</xdr:rowOff>
    </xdr:from>
    <xdr:ext cx="914400" cy="4195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6004560" y="5103495"/>
              <a:ext cx="914400" cy="419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𝛽</m:t>
                        </m:r>
                      </m:e>
                      <m:sub>
                        <m:r>
                          <a:rPr lang="sr-Latn-RS" sz="11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sr-Latn-R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sr-Latn-R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r-Latn-R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r-Latn-RS" sz="11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sr-Latn-RS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sr-Latn-R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sr-Latn-R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p>
                            <m:r>
                              <a:rPr lang="sr-Latn-RS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den>
                    </m:f>
                    <m:r>
                      <a:rPr lang="sr-Latn-R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6004560" y="5103495"/>
              <a:ext cx="914400" cy="419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𝛽</a:t>
              </a:r>
              <a:r>
                <a:rPr lang="en-US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sr-Latn-RS" sz="1100" b="0" i="0">
                  <a:latin typeface="Cambria Math"/>
                </a:rPr>
                <a:t>1=</a:t>
              </a:r>
              <a:r>
                <a:rPr lang="sr-Latn-RS" sz="1100" b="0" i="0">
                  <a:latin typeface="Cambria Math" panose="02040503050406030204" pitchFamily="18" charset="0"/>
                </a:rPr>
                <a:t>𝑀_3/</a:t>
              </a:r>
              <a:r>
                <a:rPr lang="sr-Latn-R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sr-Latn-RS" sz="1100" b="0" i="0">
                  <a:latin typeface="Cambria Math" panose="02040503050406030204" pitchFamily="18" charset="0"/>
                </a:rPr>
                <a:t>3 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529590</xdr:colOff>
      <xdr:row>28</xdr:row>
      <xdr:rowOff>118110</xdr:rowOff>
    </xdr:from>
    <xdr:ext cx="914400" cy="4092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6015990" y="5499735"/>
              <a:ext cx="914400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𝛽</m:t>
                        </m:r>
                      </m:e>
                      <m:sub>
                        <m:r>
                          <a:rPr lang="sr-Latn-R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sr-Latn-R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sr-Latn-R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p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den>
                    </m:f>
                    <m:r>
                      <a:rPr lang="sr-Latn-R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6015990" y="5499735"/>
              <a:ext cx="914400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𝛽</a:t>
              </a:r>
              <a:r>
                <a:rPr lang="en-US" sz="110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sr-Latn-RS" sz="1100" b="0" i="0">
                  <a:latin typeface="Cambria Math"/>
                </a:rPr>
                <a:t>2=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/𝜎^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19</xdr:row>
      <xdr:rowOff>49530</xdr:rowOff>
    </xdr:from>
    <xdr:ext cx="2082165" cy="5368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8667750" y="3716655"/>
              <a:ext cx="2082165" cy="536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𝜒</m:t>
                        </m:r>
                      </m:e>
                      <m:sup>
                        <m:r>
                          <a:rPr lang="sr-Latn-RS" sz="11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sr-Latn-RS" sz="1100" b="0" i="1">
                        <a:latin typeface="Cambria Math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sr-Latn-RS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f>
                          <m:fPr>
                            <m:ctrlPr>
                              <a:rPr lang="sr-Latn-R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𝑓𝑡𝑒𝑜𝑟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𝑓𝑒𝑚𝑝</m:t>
                                </m:r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sr-Latn-R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𝑓𝑡𝑒𝑜</m:t>
                            </m:r>
                            <m:r>
                              <a:rPr lang="sr-Latn-R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den>
                        </m:f>
                        <m:r>
                          <a:rPr lang="sr-Latn-R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  <m:r>
                      <a:rPr lang="sr-Latn-RS" sz="11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8667750" y="3716655"/>
              <a:ext cx="2082165" cy="536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𝜒</a:t>
              </a:r>
              <a:r>
                <a:rPr lang="en-US" sz="110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sr-Latn-RS" sz="1100" b="0" i="0">
                  <a:latin typeface="Cambria Math"/>
                </a:rPr>
                <a:t>2=</a:t>
              </a:r>
              <a:r>
                <a:rPr lang="sr-Latn-RS" sz="1100" b="0" i="0">
                  <a:latin typeface="Cambria Math" panose="02040503050406030204" pitchFamily="18" charset="0"/>
                </a:rPr>
                <a:t>∑▒〖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(𝑓𝑡𝑒𝑜𝑟−𝑓𝑒𝑚𝑝)〗^2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𝑓𝑡𝑒𝑜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r>
                <a:rPr lang="sr-Latn-R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sr-Latn-RS" sz="1100" b="0" i="0">
                  <a:latin typeface="Cambria Math" panose="02040503050406030204" pitchFamily="18" charset="0"/>
                </a:rPr>
                <a:t> 〗=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426720</xdr:colOff>
      <xdr:row>25</xdr:row>
      <xdr:rowOff>179070</xdr:rowOff>
    </xdr:from>
    <xdr:ext cx="9144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7741920" y="478917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r-Latn-RS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sr-Latn-RS" sz="1100" b="0" i="1">
                            <a:latin typeface="Cambria Math"/>
                          </a:rPr>
                          <m:t>𝑚𝑎𝑥</m:t>
                        </m:r>
                      </m:sub>
                    </m:sSub>
                    <m:r>
                      <a:rPr lang="sr-Latn-RS" sz="1100" b="0" i="1">
                        <a:latin typeface="Cambria Math"/>
                      </a:rPr>
                      <m:t>=1</m:t>
                    </m:r>
                    <m:r>
                      <a:rPr lang="sr-Latn-R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7741920" y="478917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sr-Latn-RS" sz="1100" b="0" i="0">
                  <a:latin typeface="Cambria Math"/>
                </a:rPr>
                <a:t>𝑓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sr-Latn-RS" sz="1100" b="0" i="0">
                  <a:latin typeface="Cambria Math"/>
                </a:rPr>
                <a:t>𝑚𝑎𝑥=1</a:t>
              </a:r>
              <a:r>
                <a:rPr lang="sr-Latn-RS" sz="1100" b="0" i="0">
                  <a:latin typeface="Cambria Math" panose="02040503050406030204" pitchFamily="18" charset="0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0</xdr:colOff>
      <xdr:row>24</xdr:row>
      <xdr:rowOff>163830</xdr:rowOff>
    </xdr:from>
    <xdr:ext cx="2087880" cy="3592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8534400" y="4591050"/>
              <a:ext cx="2087880" cy="359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r-Latn-RS" sz="1100" b="0" i="1">
                          <a:latin typeface="Cambria Math"/>
                        </a:rPr>
                        <m:t>𝑀</m:t>
                      </m:r>
                    </m:e>
                    <m:sub>
                      <m:r>
                        <a:rPr lang="sr-Latn-RS" sz="1100" b="0" i="1">
                          <a:latin typeface="Cambria Math"/>
                        </a:rPr>
                        <m:t>0</m:t>
                      </m:r>
                    </m:sub>
                  </m:sSub>
                  <m:r>
                    <a:rPr lang="sr-Latn-RS" sz="1100" b="0" i="1">
                      <a:latin typeface="Cambria Math"/>
                    </a:rPr>
                    <m:t>=</m:t>
                  </m:r>
                  <m:sSub>
                    <m:sSubPr>
                      <m:ctrlPr>
                        <a:rPr lang="sr-Latn-R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r-Latn-RS" sz="1100" b="0" i="1">
                          <a:latin typeface="Cambria Math"/>
                        </a:rPr>
                        <m:t>𝐴</m:t>
                      </m:r>
                    </m:e>
                    <m:sub>
                      <m:r>
                        <a:rPr lang="sr-Latn-RS" sz="1100" b="0" i="1">
                          <a:latin typeface="Cambria Math"/>
                        </a:rPr>
                        <m:t>𝑘</m:t>
                      </m:r>
                    </m:sub>
                  </m:sSub>
                  <m:r>
                    <a:rPr lang="sr-Latn-RS" sz="1100" b="0" i="1">
                      <a:latin typeface="Cambria Math"/>
                    </a:rPr>
                    <m:t>+</m:t>
                  </m:r>
                  <m:r>
                    <a:rPr lang="sr-Latn-RS" sz="1100" b="0" i="1">
                      <a:latin typeface="Cambria Math"/>
                    </a:rPr>
                    <m:t>𝑖</m:t>
                  </m:r>
                  <m:f>
                    <m:fPr>
                      <m:ctrlPr>
                        <a:rPr lang="sr-Latn-R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𝑀𝑜</m:t>
                          </m:r>
                        </m:sub>
                      </m:sSub>
                      <m:r>
                        <a:rPr lang="sr-Latn-RS" sz="1100" b="0" i="1">
                          <a:latin typeface="Cambria Math"/>
                        </a:rPr>
                        <m:t>−</m:t>
                      </m:r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𝑀𝑜</m:t>
                          </m:r>
                          <m:r>
                            <a:rPr lang="sr-Latn-RS" sz="1100" b="0" i="1">
                              <a:latin typeface="Cambria Math"/>
                            </a:rPr>
                            <m:t>−1</m:t>
                          </m:r>
                        </m:sub>
                      </m:sSub>
                    </m:num>
                    <m:den>
                      <m:r>
                        <a:rPr lang="sr-Latn-RS" sz="1100" b="0" i="1">
                          <a:latin typeface="Cambria Math"/>
                        </a:rPr>
                        <m:t>2</m:t>
                      </m:r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𝑀𝑜</m:t>
                          </m:r>
                        </m:sub>
                      </m:sSub>
                      <m:r>
                        <a:rPr lang="sr-Latn-RS" sz="1100" b="0" i="1">
                          <a:latin typeface="Cambria Math"/>
                        </a:rPr>
                        <m:t>−</m:t>
                      </m:r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𝑀𝑜</m:t>
                          </m:r>
                          <m:r>
                            <a:rPr lang="sr-Latn-RS" sz="1100" b="0" i="1">
                              <a:latin typeface="Cambria Math"/>
                            </a:rPr>
                            <m:t>−1</m:t>
                          </m:r>
                        </m:sub>
                      </m:sSub>
                      <m:r>
                        <a:rPr lang="sr-Latn-RS" sz="1100" b="0" i="1">
                          <a:latin typeface="Cambria Math"/>
                        </a:rPr>
                        <m:t>−</m:t>
                      </m:r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𝑀𝑜</m:t>
                          </m:r>
                          <m:r>
                            <a:rPr lang="sr-Latn-RS" sz="1100" b="0" i="1">
                              <a:latin typeface="Cambria Math"/>
                            </a:rPr>
                            <m:t>+1</m:t>
                          </m:r>
                        </m:sub>
                      </m:sSub>
                    </m:den>
                  </m:f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8534400" y="4591050"/>
              <a:ext cx="2087880" cy="359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sr-Latn-RS" sz="1100" b="0" i="0">
                  <a:latin typeface="Cambria Math"/>
                </a:rPr>
                <a:t>𝑀</a:t>
              </a:r>
              <a:r>
                <a:rPr lang="en-US" sz="1100" b="0" i="0">
                  <a:latin typeface="Cambria Math"/>
                </a:rPr>
                <a:t>_</a:t>
              </a:r>
              <a:r>
                <a:rPr lang="sr-Latn-RS" sz="1100" b="0" i="0">
                  <a:latin typeface="Cambria Math"/>
                </a:rPr>
                <a:t>0=𝐴_𝑘+𝑖 (𝑓_𝑀𝑜−𝑓_(𝑀𝑜−1))/(2𝑓_𝑀𝑜−𝑓_(𝑀𝑜−1)−𝑓_(𝑀𝑜+1) )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527685</xdr:colOff>
      <xdr:row>28</xdr:row>
      <xdr:rowOff>180975</xdr:rowOff>
    </xdr:from>
    <xdr:ext cx="525780" cy="3317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7871460" y="5562600"/>
              <a:ext cx="525780" cy="3317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sr-Latn-RS" sz="1100" b="0" i="1">
                          <a:latin typeface="Cambria Math"/>
                        </a:rPr>
                        <m:t>𝑁</m:t>
                      </m:r>
                      <m:r>
                        <a:rPr lang="sr-Latn-RS" sz="1100" b="0" i="1">
                          <a:latin typeface="Cambria Math"/>
                        </a:rPr>
                        <m:t>+1</m:t>
                      </m:r>
                    </m:num>
                    <m:den>
                      <m:r>
                        <a:rPr lang="sr-Latn-RS" sz="1100" b="0" i="1">
                          <a:latin typeface="Cambria Math"/>
                        </a:rPr>
                        <m:t>2</m:t>
                      </m:r>
                    </m:den>
                  </m:f>
                </m:oMath>
              </a14:m>
              <a:r>
                <a:rPr lang="sr-Latn-RS" sz="1100"/>
                <a:t>=</a:t>
              </a:r>
              <a:endParaRPr lang="en-US" sz="11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7871460" y="5562600"/>
              <a:ext cx="525780" cy="3317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sr-Latn-RS" sz="1100" b="0" i="0">
                  <a:latin typeface="Cambria Math"/>
                </a:rPr>
                <a:t>𝑁+1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sr-Latn-RS" sz="1100" b="0" i="0">
                  <a:latin typeface="Cambria Math"/>
                </a:rPr>
                <a:t>2</a:t>
              </a:r>
              <a:r>
                <a:rPr lang="sr-Latn-RS" sz="1100"/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419100</xdr:colOff>
      <xdr:row>27</xdr:row>
      <xdr:rowOff>80010</xdr:rowOff>
    </xdr:from>
    <xdr:ext cx="1844040" cy="4340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8953500" y="5055870"/>
              <a:ext cx="1844040" cy="434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r-Latn-RS" sz="1100" b="0" i="1">
                          <a:latin typeface="Cambria Math"/>
                        </a:rPr>
                        <m:t>𝑀</m:t>
                      </m:r>
                    </m:e>
                    <m:sub>
                      <m:r>
                        <a:rPr lang="sr-Latn-RS" sz="1100" b="0" i="1">
                          <a:latin typeface="Cambria Math"/>
                        </a:rPr>
                        <m:t>𝑒</m:t>
                      </m:r>
                    </m:sub>
                  </m:sSub>
                  <m:r>
                    <a:rPr lang="sr-Latn-RS" sz="1100" b="0" i="1">
                      <a:latin typeface="Cambria Math"/>
                    </a:rPr>
                    <m:t>=</m:t>
                  </m:r>
                  <m:sSub>
                    <m:sSubPr>
                      <m:ctrlPr>
                        <a:rPr lang="sr-Latn-RS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sr-Latn-RS" sz="1100" b="0" i="1">
                          <a:latin typeface="Cambria Math"/>
                        </a:rPr>
                        <m:t>𝐴</m:t>
                      </m:r>
                    </m:e>
                    <m:sub>
                      <m:r>
                        <a:rPr lang="sr-Latn-RS" sz="1100" b="0" i="1">
                          <a:latin typeface="Cambria Math"/>
                        </a:rPr>
                        <m:t>𝑘</m:t>
                      </m:r>
                    </m:sub>
                  </m:sSub>
                  <m:r>
                    <a:rPr lang="sr-Latn-RS" sz="1100" b="0" i="1">
                      <a:latin typeface="Cambria Math"/>
                    </a:rPr>
                    <m:t>+</m:t>
                  </m:r>
                  <m:r>
                    <a:rPr lang="sr-Latn-RS" sz="1100" b="0" i="1">
                      <a:latin typeface="Cambria Math"/>
                    </a:rPr>
                    <m:t>𝑖</m:t>
                  </m:r>
                  <m:f>
                    <m:fPr>
                      <m:ctrlPr>
                        <a:rPr lang="sr-Latn-R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f>
                        <m:f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sr-Latn-RS" sz="1100" b="0" i="1">
                                  <a:latin typeface="Cambria Math" panose="02040503050406030204" pitchFamily="18" charset="0"/>
                                </a:rPr>
                              </m:ctrlPr>
                            </m:naryPr>
                            <m:sub/>
                            <m:sup/>
                            <m:e>
                              <m:r>
                                <a:rPr lang="sr-Latn-RS" sz="1100" b="0" i="1">
                                  <a:latin typeface="Cambria Math"/>
                                </a:rPr>
                                <m:t>𝑓</m:t>
                              </m:r>
                            </m:e>
                          </m:nary>
                        </m:num>
                        <m:den>
                          <m:r>
                            <a:rPr lang="sr-Latn-RS" sz="1100" b="0" i="1">
                              <a:latin typeface="Cambria Math"/>
                            </a:rPr>
                            <m:t>2</m:t>
                          </m:r>
                        </m:den>
                      </m:f>
                      <m:r>
                        <a:rPr lang="sr-Latn-RS" sz="1100" b="0" i="1">
                          <a:latin typeface="Cambria Math"/>
                        </a:rPr>
                        <m:t>−</m:t>
                      </m:r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sr-Latn-RS" sz="11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sr-Latn-RS" sz="1100" b="0" i="1">
                                  <a:latin typeface="Cambria Math"/>
                                </a:rPr>
                                <m:t>𝑓</m:t>
                              </m:r>
                            </m:e>
                            <m:sub>
                              <m:r>
                                <a:rPr lang="sr-Latn-RS" sz="1100" b="0" i="1">
                                  <a:latin typeface="Cambria Math"/>
                                </a:rPr>
                                <m:t>𝑀𝑒</m:t>
                              </m:r>
                              <m:r>
                                <a:rPr lang="sr-Latn-RS" sz="1100" b="0" i="1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</m:e>
                      </m:nary>
                    </m:num>
                    <m:den>
                      <m:sSub>
                        <m:sSubPr>
                          <m:ctrlPr>
                            <a:rPr lang="sr-Latn-RS" sz="11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r-Latn-RS" sz="11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sr-Latn-RS" sz="1100" b="0" i="1">
                              <a:latin typeface="Cambria Math"/>
                            </a:rPr>
                            <m:t>𝑀𝑒</m:t>
                          </m:r>
                        </m:sub>
                      </m:sSub>
                    </m:den>
                  </m:f>
                </m:oMath>
              </a14:m>
              <a:r>
                <a:rPr lang="sr-Latn-RS" sz="1100"/>
                <a:t> =</a:t>
              </a:r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8953500" y="5055870"/>
              <a:ext cx="1844040" cy="434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sr-Latn-RS" sz="1100" b="0" i="0">
                  <a:latin typeface="Cambria Math"/>
                </a:rPr>
                <a:t>𝑀</a:t>
              </a:r>
              <a:r>
                <a:rPr lang="en-US" sz="1100" b="0" i="0">
                  <a:latin typeface="Cambria Math"/>
                </a:rPr>
                <a:t>_</a:t>
              </a:r>
              <a:r>
                <a:rPr lang="sr-Latn-RS" sz="1100" b="0" i="0">
                  <a:latin typeface="Cambria Math"/>
                </a:rPr>
                <a:t>𝑒=𝐴_𝑘+𝑖 ((∑▒𝑓)/2−∑▒𝑓_(𝑀𝑒−1) )/𝑓_𝑀𝑒 </a:t>
              </a:r>
              <a:r>
                <a:rPr lang="sr-Latn-RS" sz="1100"/>
                <a:t> =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topLeftCell="A6" workbookViewId="0">
      <selection activeCell="R22" sqref="R22"/>
    </sheetView>
  </sheetViews>
  <sheetFormatPr defaultRowHeight="15" x14ac:dyDescent="0.25"/>
  <cols>
    <col min="11" max="11" width="9.5703125" bestFit="1" customWidth="1"/>
    <col min="14" max="14" width="9.85546875" customWidth="1"/>
    <col min="17" max="18" width="14.5703125" customWidth="1"/>
  </cols>
  <sheetData>
    <row r="1" spans="2:18" ht="15.75" thickBot="1" x14ac:dyDescent="0.3">
      <c r="C1" t="s">
        <v>10</v>
      </c>
    </row>
    <row r="2" spans="2:18" x14ac:dyDescent="0.25">
      <c r="B2" s="2">
        <v>25</v>
      </c>
      <c r="C2" s="3">
        <v>25</v>
      </c>
      <c r="D2" s="3">
        <v>26</v>
      </c>
      <c r="E2" s="3">
        <v>25</v>
      </c>
      <c r="F2" s="4">
        <v>25</v>
      </c>
      <c r="H2" s="12"/>
      <c r="I2" s="12" t="s">
        <v>7</v>
      </c>
      <c r="J2" s="12"/>
      <c r="K2" s="12"/>
      <c r="L2" s="12"/>
    </row>
    <row r="3" spans="2:18" x14ac:dyDescent="0.25">
      <c r="B3" s="5">
        <v>23</v>
      </c>
      <c r="C3" s="1">
        <v>23</v>
      </c>
      <c r="D3" s="1">
        <v>23</v>
      </c>
      <c r="E3" s="1">
        <v>25</v>
      </c>
      <c r="F3" s="6">
        <v>23</v>
      </c>
      <c r="H3" s="12"/>
      <c r="I3" s="12"/>
      <c r="J3" s="12"/>
      <c r="K3" s="12"/>
      <c r="L3" s="12"/>
    </row>
    <row r="4" spans="2:18" x14ac:dyDescent="0.25">
      <c r="B4" s="5">
        <v>24</v>
      </c>
      <c r="C4" s="1">
        <v>22</v>
      </c>
      <c r="D4" s="1">
        <v>26</v>
      </c>
      <c r="E4" s="1">
        <v>25</v>
      </c>
      <c r="F4" s="6">
        <v>25</v>
      </c>
      <c r="H4" s="12"/>
      <c r="I4" s="12"/>
      <c r="J4" s="12"/>
      <c r="K4" s="32">
        <f>1+3.322*LOG(H8)</f>
        <v>5.9069968081787181</v>
      </c>
      <c r="L4" s="12">
        <v>6</v>
      </c>
    </row>
    <row r="5" spans="2:18" x14ac:dyDescent="0.25">
      <c r="B5" s="5">
        <v>22</v>
      </c>
      <c r="C5" s="1">
        <v>22</v>
      </c>
      <c r="D5" s="1">
        <v>24</v>
      </c>
      <c r="E5" s="1">
        <v>24</v>
      </c>
      <c r="F5" s="6">
        <v>27</v>
      </c>
      <c r="H5" s="12"/>
      <c r="I5" s="12"/>
      <c r="J5" s="12"/>
      <c r="K5" s="12"/>
      <c r="L5" s="12"/>
    </row>
    <row r="6" spans="2:18" x14ac:dyDescent="0.25">
      <c r="B6" s="5">
        <v>26</v>
      </c>
      <c r="C6" s="1">
        <v>26</v>
      </c>
      <c r="D6" s="1">
        <v>27</v>
      </c>
      <c r="E6" s="1">
        <v>25</v>
      </c>
      <c r="F6" s="6">
        <v>28</v>
      </c>
      <c r="H6" s="12"/>
      <c r="I6" s="12"/>
      <c r="J6" s="12"/>
      <c r="K6" s="12">
        <f>(MAX(B2:F7)-MIN(B2:F7))/6</f>
        <v>1</v>
      </c>
      <c r="L6" s="12">
        <v>1</v>
      </c>
    </row>
    <row r="7" spans="2:18" ht="15.75" thickBot="1" x14ac:dyDescent="0.3">
      <c r="B7" s="7">
        <v>25</v>
      </c>
      <c r="C7" s="8">
        <v>25</v>
      </c>
      <c r="D7" s="8">
        <v>25</v>
      </c>
      <c r="E7" s="8">
        <v>25</v>
      </c>
      <c r="F7" s="9">
        <v>24</v>
      </c>
    </row>
    <row r="8" spans="2:18" x14ac:dyDescent="0.25">
      <c r="B8" s="1"/>
      <c r="C8" s="1"/>
      <c r="D8" s="1"/>
      <c r="E8" s="1"/>
      <c r="F8" s="1"/>
      <c r="G8" s="10" t="s">
        <v>8</v>
      </c>
      <c r="H8" s="11">
        <v>30</v>
      </c>
    </row>
    <row r="10" spans="2:18" x14ac:dyDescent="0.25">
      <c r="D10" t="s">
        <v>9</v>
      </c>
      <c r="I10" s="16"/>
      <c r="J10" s="16" t="s">
        <v>15</v>
      </c>
      <c r="K10" s="16"/>
      <c r="L10" s="24"/>
      <c r="M10" s="24" t="s">
        <v>22</v>
      </c>
      <c r="N10" s="24"/>
      <c r="O10" s="24"/>
      <c r="P10" s="24"/>
      <c r="Q10" s="24"/>
      <c r="R10" s="24"/>
    </row>
    <row r="11" spans="2:18" ht="18.75" x14ac:dyDescent="0.35"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7" t="s">
        <v>16</v>
      </c>
      <c r="J11" s="17" t="s">
        <v>17</v>
      </c>
      <c r="K11" s="17" t="s">
        <v>18</v>
      </c>
      <c r="L11" s="33" t="s">
        <v>1</v>
      </c>
      <c r="M11" s="33" t="s">
        <v>30</v>
      </c>
      <c r="N11" s="33" t="s">
        <v>31</v>
      </c>
      <c r="O11" s="33" t="s">
        <v>34</v>
      </c>
      <c r="P11" s="33" t="s">
        <v>33</v>
      </c>
      <c r="Q11" s="33" t="s">
        <v>35</v>
      </c>
      <c r="R11" s="33" t="s">
        <v>32</v>
      </c>
    </row>
    <row r="12" spans="2:18" x14ac:dyDescent="0.25">
      <c r="B12" s="13">
        <f>MIN(B2:F7)</f>
        <v>22</v>
      </c>
      <c r="C12" s="13">
        <v>22.9</v>
      </c>
      <c r="D12" s="13">
        <f>COUNTIFS(B2:F7,"&gt;=22",B2:F7,"&lt;23")</f>
        <v>3</v>
      </c>
      <c r="E12" s="27">
        <f>(B12+C12)/2</f>
        <v>22.45</v>
      </c>
      <c r="F12" s="13">
        <f>D12</f>
        <v>3</v>
      </c>
      <c r="G12" s="26">
        <f>E12*D12</f>
        <v>67.349999999999994</v>
      </c>
      <c r="H12" s="26">
        <f>POWER(E12,2)*D12</f>
        <v>1512.0074999999997</v>
      </c>
      <c r="I12" s="18">
        <f>E12-E$21</f>
        <v>-2.6333333333333293</v>
      </c>
      <c r="J12" s="18">
        <f>POWER(I12,3)*D12</f>
        <v>-54.782111111110858</v>
      </c>
      <c r="K12" s="18">
        <f>POWER(I12,4)*D12</f>
        <v>144.2595592592584</v>
      </c>
      <c r="L12" s="29" t="s">
        <v>23</v>
      </c>
      <c r="M12" s="29" t="s">
        <v>23</v>
      </c>
      <c r="N12" s="29">
        <v>0</v>
      </c>
      <c r="O12" s="35">
        <f>N13-N12</f>
        <v>5.5899999999999998E-2</v>
      </c>
      <c r="P12" s="25">
        <f>O12*H$8</f>
        <v>1.677</v>
      </c>
      <c r="Q12" s="35"/>
      <c r="R12" s="35"/>
    </row>
    <row r="13" spans="2:18" x14ac:dyDescent="0.25">
      <c r="B13" s="13">
        <f>B12+1</f>
        <v>23</v>
      </c>
      <c r="C13" s="13">
        <f>C12+1</f>
        <v>23.9</v>
      </c>
      <c r="D13" s="13">
        <f>COUNTIFS(B2:F7,"&gt;=23",B2:F7,"&lt;24")</f>
        <v>4</v>
      </c>
      <c r="E13" s="27">
        <f t="shared" ref="E13:E17" si="0">(B13+C13)/2</f>
        <v>23.45</v>
      </c>
      <c r="F13" s="13">
        <f>F12+D13</f>
        <v>7</v>
      </c>
      <c r="G13" s="26">
        <f t="shared" ref="G13:G17" si="1">E13*D13</f>
        <v>93.8</v>
      </c>
      <c r="H13" s="26">
        <f t="shared" ref="H13:H17" si="2">POWER(E13,2)*D13</f>
        <v>2199.6099999999997</v>
      </c>
      <c r="I13" s="18">
        <f t="shared" ref="I13:I17" si="3">E13-E$21</f>
        <v>-1.6333333333333293</v>
      </c>
      <c r="J13" s="18">
        <f t="shared" ref="J13:J17" si="4">POWER(I13,3)*D13</f>
        <v>-17.42948148148135</v>
      </c>
      <c r="K13" s="18">
        <f t="shared" ref="K13:K17" si="5">POWER(I13,4)*D13</f>
        <v>28.46815308641947</v>
      </c>
      <c r="L13" s="28">
        <f>C12</f>
        <v>22.9</v>
      </c>
      <c r="M13" s="34">
        <f>(L13-E$21)/E$26</f>
        <v>-1.5914192132057201</v>
      </c>
      <c r="N13" s="35">
        <v>5.5899999999999998E-2</v>
      </c>
      <c r="O13" s="35">
        <f t="shared" ref="O13:O17" si="6">N14-N13</f>
        <v>0.13899999999999998</v>
      </c>
      <c r="P13" s="25">
        <f t="shared" ref="P13:P17" si="7">O13*H$8</f>
        <v>4.17</v>
      </c>
      <c r="Q13" s="35">
        <f>P12+P13</f>
        <v>5.8469999999999995</v>
      </c>
      <c r="R13" s="35">
        <f>POWER(Q13-(D12+D13),2)/Q13</f>
        <v>0.22736599965794446</v>
      </c>
    </row>
    <row r="14" spans="2:18" x14ac:dyDescent="0.25">
      <c r="B14" s="13">
        <f t="shared" ref="B14:B17" si="8">B13+1</f>
        <v>24</v>
      </c>
      <c r="C14" s="13">
        <f t="shared" ref="C14:C17" si="9">C13+1</f>
        <v>24.9</v>
      </c>
      <c r="D14" s="13">
        <f>COUNTIFS(B2:F7,"&gt;=24",B2:F7,"&lt;25")</f>
        <v>4</v>
      </c>
      <c r="E14" s="27">
        <f t="shared" si="0"/>
        <v>24.45</v>
      </c>
      <c r="F14" s="13">
        <f t="shared" ref="F14:F17" si="10">F13+D14</f>
        <v>11</v>
      </c>
      <c r="G14" s="26">
        <f t="shared" si="1"/>
        <v>97.8</v>
      </c>
      <c r="H14" s="26">
        <f t="shared" si="2"/>
        <v>2391.21</v>
      </c>
      <c r="I14" s="18">
        <f t="shared" si="3"/>
        <v>-0.63333333333332931</v>
      </c>
      <c r="J14" s="18">
        <f t="shared" si="4"/>
        <v>-1.0161481481481289</v>
      </c>
      <c r="K14" s="18">
        <f t="shared" si="5"/>
        <v>0.6435604938271442</v>
      </c>
      <c r="L14" s="28">
        <f t="shared" ref="L14:L18" si="11">C13</f>
        <v>23.9</v>
      </c>
      <c r="M14" s="34">
        <f t="shared" ref="M14:M17" si="12">(L14-E$21)/E$26</f>
        <v>-0.86252491708096168</v>
      </c>
      <c r="N14" s="35">
        <v>0.19489999999999999</v>
      </c>
      <c r="O14" s="35">
        <f t="shared" si="6"/>
        <v>0.25339999999999996</v>
      </c>
      <c r="P14" s="25">
        <f t="shared" si="7"/>
        <v>7.6019999999999985</v>
      </c>
      <c r="Q14" s="35">
        <f>P14</f>
        <v>7.6019999999999985</v>
      </c>
      <c r="R14" s="35">
        <f>POWER(Q14-D14,2)/Q14</f>
        <v>1.706709287029728</v>
      </c>
    </row>
    <row r="15" spans="2:18" x14ac:dyDescent="0.25">
      <c r="B15" s="13">
        <f t="shared" si="8"/>
        <v>25</v>
      </c>
      <c r="C15" s="13">
        <f t="shared" si="9"/>
        <v>25.9</v>
      </c>
      <c r="D15" s="13">
        <f>COUNTIFS(B2:F7,"&gt;=25",B2:F7,"&lt;26")</f>
        <v>12</v>
      </c>
      <c r="E15" s="27">
        <f t="shared" si="0"/>
        <v>25.45</v>
      </c>
      <c r="F15" s="13">
        <f t="shared" si="10"/>
        <v>23</v>
      </c>
      <c r="G15" s="26">
        <f t="shared" si="1"/>
        <v>305.39999999999998</v>
      </c>
      <c r="H15" s="26">
        <f t="shared" si="2"/>
        <v>7772.43</v>
      </c>
      <c r="I15" s="18">
        <f t="shared" si="3"/>
        <v>0.36666666666667069</v>
      </c>
      <c r="J15" s="18">
        <f t="shared" si="4"/>
        <v>0.59155555555557504</v>
      </c>
      <c r="K15" s="18">
        <f t="shared" si="5"/>
        <v>0.21690370370371323</v>
      </c>
      <c r="L15" s="28">
        <f t="shared" si="11"/>
        <v>24.9</v>
      </c>
      <c r="M15" s="34">
        <f t="shared" si="12"/>
        <v>-0.13363062095620329</v>
      </c>
      <c r="N15" s="35">
        <v>0.44829999999999998</v>
      </c>
      <c r="O15" s="35">
        <f t="shared" si="6"/>
        <v>0.27740000000000004</v>
      </c>
      <c r="P15" s="25">
        <f t="shared" si="7"/>
        <v>8.322000000000001</v>
      </c>
      <c r="Q15" s="35">
        <f>P15</f>
        <v>8.322000000000001</v>
      </c>
      <c r="R15" s="35">
        <f>POWER(Q15-D15,2)/Q15</f>
        <v>1.6255328046142745</v>
      </c>
    </row>
    <row r="16" spans="2:18" x14ac:dyDescent="0.25">
      <c r="B16" s="13">
        <f t="shared" si="8"/>
        <v>26</v>
      </c>
      <c r="C16" s="13">
        <f t="shared" si="9"/>
        <v>26.9</v>
      </c>
      <c r="D16" s="13">
        <f>COUNTIFS(B2:F7,"&gt;=26",B2:F7,"&lt;27")</f>
        <v>4</v>
      </c>
      <c r="E16" s="27">
        <f t="shared" si="0"/>
        <v>26.45</v>
      </c>
      <c r="F16" s="13">
        <f t="shared" si="10"/>
        <v>27</v>
      </c>
      <c r="G16" s="26">
        <f t="shared" si="1"/>
        <v>105.8</v>
      </c>
      <c r="H16" s="26">
        <f t="shared" si="2"/>
        <v>2798.41</v>
      </c>
      <c r="I16" s="18">
        <f t="shared" si="3"/>
        <v>1.3666666666666707</v>
      </c>
      <c r="J16" s="18">
        <f t="shared" si="4"/>
        <v>10.21051851851861</v>
      </c>
      <c r="K16" s="18">
        <f t="shared" si="5"/>
        <v>13.95437530864214</v>
      </c>
      <c r="L16" s="28">
        <f t="shared" si="11"/>
        <v>25.9</v>
      </c>
      <c r="M16" s="34">
        <f t="shared" si="12"/>
        <v>0.59526367516855505</v>
      </c>
      <c r="N16" s="35">
        <v>0.72570000000000001</v>
      </c>
      <c r="O16" s="35">
        <f t="shared" si="6"/>
        <v>0.18089999999999995</v>
      </c>
      <c r="P16" s="25">
        <f t="shared" si="7"/>
        <v>5.4269999999999987</v>
      </c>
      <c r="Q16" s="35">
        <f>P16+P17</f>
        <v>8.2289999999999992</v>
      </c>
      <c r="R16" s="35">
        <f>POWER(Q16-(D16+D17),2)/Q16</f>
        <v>0.18355097824766051</v>
      </c>
    </row>
    <row r="17" spans="2:18" x14ac:dyDescent="0.25">
      <c r="B17" s="13">
        <f t="shared" si="8"/>
        <v>27</v>
      </c>
      <c r="C17" s="13">
        <f t="shared" si="9"/>
        <v>27.9</v>
      </c>
      <c r="D17" s="13">
        <f>COUNTIFS(B2:F7,"&gt;=27",B2:F7,"&lt;=28")</f>
        <v>3</v>
      </c>
      <c r="E17" s="27">
        <f t="shared" si="0"/>
        <v>27.45</v>
      </c>
      <c r="F17" s="13">
        <f t="shared" si="10"/>
        <v>30</v>
      </c>
      <c r="G17" s="26">
        <f t="shared" si="1"/>
        <v>82.35</v>
      </c>
      <c r="H17" s="26">
        <f t="shared" si="2"/>
        <v>2260.5074999999997</v>
      </c>
      <c r="I17" s="18">
        <f t="shared" si="3"/>
        <v>2.3666666666666707</v>
      </c>
      <c r="J17" s="18">
        <f t="shared" si="4"/>
        <v>39.76788888888909</v>
      </c>
      <c r="K17" s="18">
        <f t="shared" si="5"/>
        <v>94.117337037037686</v>
      </c>
      <c r="L17" s="28">
        <f t="shared" si="11"/>
        <v>26.9</v>
      </c>
      <c r="M17" s="34">
        <f t="shared" si="12"/>
        <v>1.3241579712933136</v>
      </c>
      <c r="N17" s="35">
        <v>0.90659999999999996</v>
      </c>
      <c r="O17" s="35">
        <f t="shared" si="6"/>
        <v>9.3400000000000039E-2</v>
      </c>
      <c r="P17" s="25">
        <f t="shared" si="7"/>
        <v>2.8020000000000014</v>
      </c>
      <c r="Q17" s="35"/>
      <c r="R17" s="35"/>
    </row>
    <row r="18" spans="2:18" x14ac:dyDescent="0.25">
      <c r="D18" s="13">
        <f>SUM(D12:D17)</f>
        <v>30</v>
      </c>
      <c r="G18" s="26">
        <f>SUM(G12:G17)</f>
        <v>752.49999999999989</v>
      </c>
      <c r="H18" s="26">
        <f>SUM(H12:H17)</f>
        <v>18934.174999999999</v>
      </c>
      <c r="J18" s="18">
        <f>SUM(J12:J17)</f>
        <v>-22.657777777777071</v>
      </c>
      <c r="K18" s="18">
        <f>SUM(K12:K17)</f>
        <v>281.65988888888853</v>
      </c>
      <c r="L18" s="28">
        <f t="shared" si="11"/>
        <v>27.9</v>
      </c>
      <c r="M18" s="28" t="s">
        <v>24</v>
      </c>
      <c r="N18" s="25">
        <v>1</v>
      </c>
      <c r="O18" s="36">
        <f>SUM(O12:O17)</f>
        <v>1</v>
      </c>
      <c r="P18" s="36">
        <f>SUM(P12:P17)</f>
        <v>30</v>
      </c>
      <c r="Q18" s="37"/>
      <c r="R18" s="35">
        <f>SUM(R12:R17)</f>
        <v>3.7431590695496078</v>
      </c>
    </row>
    <row r="20" spans="2:18" x14ac:dyDescent="0.25">
      <c r="B20" s="19"/>
      <c r="C20" s="19"/>
      <c r="D20" s="19"/>
      <c r="E20" s="19"/>
      <c r="H20" s="21"/>
      <c r="I20" s="21" t="s">
        <v>19</v>
      </c>
      <c r="J20" s="22"/>
      <c r="K20" s="21"/>
      <c r="L20" s="21"/>
      <c r="N20" s="30"/>
      <c r="O20" s="30"/>
      <c r="P20" s="30"/>
      <c r="Q20" s="30"/>
      <c r="R20" s="30"/>
    </row>
    <row r="21" spans="2:18" x14ac:dyDescent="0.25">
      <c r="B21" s="19" t="s">
        <v>11</v>
      </c>
      <c r="C21" s="19"/>
      <c r="D21" s="19"/>
      <c r="E21" s="20">
        <f>G18/D18</f>
        <v>25.083333333333329</v>
      </c>
      <c r="H21" s="21"/>
      <c r="I21" s="21"/>
      <c r="J21" s="23">
        <f>E23</f>
        <v>1.9655555555557385</v>
      </c>
      <c r="K21" s="21"/>
      <c r="L21" s="21"/>
      <c r="N21" s="30" t="s">
        <v>27</v>
      </c>
      <c r="O21" s="30"/>
      <c r="P21" s="30"/>
      <c r="Q21" s="30"/>
      <c r="R21" s="31">
        <f>R18</f>
        <v>3.7431590695496078</v>
      </c>
    </row>
    <row r="22" spans="2:18" x14ac:dyDescent="0.25">
      <c r="B22" s="19"/>
      <c r="C22" s="19"/>
      <c r="D22" s="19"/>
      <c r="E22" s="19"/>
      <c r="H22" s="21"/>
      <c r="I22" s="21"/>
      <c r="J22" s="21"/>
      <c r="K22" s="21"/>
      <c r="L22" s="21"/>
      <c r="N22" s="30" t="s">
        <v>28</v>
      </c>
      <c r="O22" s="30"/>
      <c r="P22" s="30"/>
      <c r="Q22" s="30"/>
      <c r="R22" s="30"/>
    </row>
    <row r="23" spans="2:18" x14ac:dyDescent="0.25">
      <c r="B23" s="19" t="s">
        <v>12</v>
      </c>
      <c r="C23" s="19"/>
      <c r="D23" s="19"/>
      <c r="E23" s="20">
        <f>(H18/D18)-POWER(E21,2)</f>
        <v>1.9655555555557385</v>
      </c>
      <c r="H23" s="21"/>
      <c r="I23" s="21"/>
      <c r="J23" s="23">
        <f>J18/D18</f>
        <v>-0.75525925925923565</v>
      </c>
      <c r="K23" s="21"/>
      <c r="L23" s="21"/>
      <c r="N23" s="30" t="s">
        <v>29</v>
      </c>
      <c r="O23" s="30"/>
      <c r="P23" s="30"/>
      <c r="Q23" s="30"/>
      <c r="R23" s="30"/>
    </row>
    <row r="24" spans="2:18" x14ac:dyDescent="0.25">
      <c r="B24" s="19"/>
      <c r="C24" s="19"/>
      <c r="D24" s="19"/>
      <c r="E24" s="19"/>
      <c r="H24" s="21"/>
      <c r="I24" s="21"/>
      <c r="J24" s="21"/>
      <c r="K24" s="21"/>
      <c r="L24" s="21"/>
    </row>
    <row r="25" spans="2:18" x14ac:dyDescent="0.25">
      <c r="B25" s="19" t="s">
        <v>13</v>
      </c>
      <c r="C25" s="19"/>
      <c r="D25" s="19"/>
      <c r="E25" s="19"/>
      <c r="H25" s="21"/>
      <c r="I25" s="21"/>
      <c r="J25" s="23">
        <f>K18/D18</f>
        <v>9.3886629629629503</v>
      </c>
      <c r="K25" s="21"/>
      <c r="L25" s="21"/>
      <c r="N25" s="14"/>
      <c r="O25" s="14"/>
      <c r="P25" s="14"/>
      <c r="Q25" s="14"/>
      <c r="R25" s="14"/>
    </row>
    <row r="26" spans="2:18" x14ac:dyDescent="0.25">
      <c r="B26" s="19" t="s">
        <v>14</v>
      </c>
      <c r="C26" s="19"/>
      <c r="D26" s="19"/>
      <c r="E26" s="20">
        <f>SQRT(E23-L6*L6/12)</f>
        <v>1.3719410418171785</v>
      </c>
      <c r="H26" s="21"/>
      <c r="I26" s="21"/>
      <c r="J26" s="21"/>
      <c r="K26" s="21"/>
      <c r="L26" s="21"/>
      <c r="N26" s="14" t="s">
        <v>25</v>
      </c>
      <c r="O26" s="14"/>
      <c r="P26" s="14"/>
      <c r="Q26" s="14"/>
      <c r="R26" s="14">
        <f>25+1*((12-4)/(2*12-4-4))</f>
        <v>25.5</v>
      </c>
    </row>
    <row r="27" spans="2:18" x14ac:dyDescent="0.25">
      <c r="B27" s="19"/>
      <c r="C27" s="19"/>
      <c r="D27" s="19"/>
      <c r="E27" s="19"/>
      <c r="H27" s="21"/>
      <c r="I27" s="21"/>
      <c r="J27" s="21"/>
      <c r="K27" s="21"/>
      <c r="L27" s="21"/>
      <c r="N27" s="14"/>
      <c r="O27" s="14"/>
      <c r="P27" s="14"/>
      <c r="Q27" s="14"/>
      <c r="R27" s="14"/>
    </row>
    <row r="28" spans="2:18" x14ac:dyDescent="0.25">
      <c r="H28" s="21" t="s">
        <v>20</v>
      </c>
      <c r="I28" s="21"/>
      <c r="J28" s="21"/>
      <c r="K28" s="21"/>
      <c r="L28" s="23">
        <f>J23/POWER(E26,3)</f>
        <v>-0.29247564908646528</v>
      </c>
      <c r="N28" s="14"/>
      <c r="O28" s="14"/>
      <c r="P28" s="14"/>
      <c r="Q28" s="14"/>
      <c r="R28" s="14"/>
    </row>
    <row r="29" spans="2:18" x14ac:dyDescent="0.25">
      <c r="H29" s="21"/>
      <c r="I29" s="21"/>
      <c r="J29" s="21"/>
      <c r="K29" s="21"/>
      <c r="L29" s="21"/>
      <c r="N29" s="14" t="s">
        <v>26</v>
      </c>
      <c r="O29" s="14"/>
      <c r="P29" s="14"/>
      <c r="Q29" s="14"/>
      <c r="R29" s="15">
        <f>25+1*((30/2-11)/12)</f>
        <v>25.333333333333332</v>
      </c>
    </row>
    <row r="30" spans="2:18" x14ac:dyDescent="0.25">
      <c r="H30" s="21" t="s">
        <v>21</v>
      </c>
      <c r="I30" s="21"/>
      <c r="J30" s="21"/>
      <c r="K30" s="21"/>
      <c r="L30" s="23">
        <f>J25/POWER(E26,4)</f>
        <v>2.6500981309122529</v>
      </c>
      <c r="N30" s="14">
        <v>15.5</v>
      </c>
      <c r="O30" s="14"/>
      <c r="P30" s="14"/>
      <c r="Q30" s="14"/>
      <c r="R30" s="14"/>
    </row>
    <row r="31" spans="2:18" x14ac:dyDescent="0.25">
      <c r="H31" s="21"/>
      <c r="I31" s="21"/>
      <c r="J31" s="21"/>
      <c r="K31" s="21"/>
      <c r="L31" s="21"/>
      <c r="N31" s="14"/>
      <c r="O31" s="14"/>
      <c r="P31" s="14"/>
      <c r="Q31" s="14"/>
      <c r="R31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Sarenci</dc:creator>
  <cp:lastModifiedBy>Admin</cp:lastModifiedBy>
  <dcterms:created xsi:type="dcterms:W3CDTF">2019-01-08T09:32:22Z</dcterms:created>
  <dcterms:modified xsi:type="dcterms:W3CDTF">2020-02-26T17:09:45Z</dcterms:modified>
</cp:coreProperties>
</file>